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Bruker\Documents\KLTV\Årsmøte 12 Mars 2025\ÅRsmøte 2025 - dokumenter lagt ut på hjemmesde\"/>
    </mc:Choice>
  </mc:AlternateContent>
  <xr:revisionPtr revIDLastSave="0" documentId="8_{2ECCBAF1-9A45-42B9-B539-2A4EBF309B21}" xr6:coauthVersionLast="47" xr6:coauthVersionMax="47" xr10:uidLastSave="{00000000-0000-0000-0000-000000000000}"/>
  <bookViews>
    <workbookView xWindow="13550" yWindow="-110" windowWidth="38620" windowHeight="21100" xr2:uid="{6D6DE92D-E228-40C6-A7CF-3FABD8D1C01C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N37" i="1"/>
  <c r="N36" i="1"/>
  <c r="N35" i="1"/>
  <c r="N34" i="1"/>
  <c r="N33" i="1"/>
  <c r="N32" i="1"/>
  <c r="N31" i="1"/>
  <c r="N30" i="1"/>
  <c r="N29" i="1"/>
  <c r="N28" i="1"/>
  <c r="B42" i="1"/>
  <c r="C42" i="1" s="1"/>
  <c r="B48" i="1"/>
  <c r="C48" i="1" s="1"/>
  <c r="B46" i="1"/>
  <c r="C50" i="1" l="1"/>
  <c r="C52" i="1" s="1"/>
  <c r="D30" i="1" l="1"/>
  <c r="D5" i="1" s="1"/>
  <c r="E2" i="1" l="1"/>
  <c r="B30" i="1" l="1"/>
  <c r="E30" i="1" s="1"/>
  <c r="B32" i="1" l="1"/>
  <c r="D4" i="1"/>
  <c r="D6" i="1" s="1"/>
</calcChain>
</file>

<file path=xl/sharedStrings.xml><?xml version="1.0" encoding="utf-8"?>
<sst xmlns="http://schemas.openxmlformats.org/spreadsheetml/2006/main" count="125" uniqueCount="105">
  <si>
    <t xml:space="preserve">Agder fylkeskystlag </t>
  </si>
  <si>
    <t>Saldo  "Driftskonto"</t>
  </si>
  <si>
    <t>Beholdning totalt</t>
  </si>
  <si>
    <t>Saldo  "plasseringskonto"</t>
  </si>
  <si>
    <t>Regnskap pr. 31.12.2024</t>
  </si>
  <si>
    <t xml:space="preserve">1. Inntekter 2024 </t>
  </si>
  <si>
    <t>Tilskudd til lagene iht. post 1.6. i budjsettet</t>
  </si>
  <si>
    <t>Beholdning bank pr. 01.01 24</t>
  </si>
  <si>
    <t>2. Kostnader 2024</t>
  </si>
  <si>
    <t xml:space="preserve">Minimum 3000 til hvert lag og deretter pro rata </t>
  </si>
  <si>
    <t>3. Resultat 2024</t>
  </si>
  <si>
    <t xml:space="preserve">85000-33000 (Samlet sum - 3000 X 11) </t>
  </si>
  <si>
    <t>1. Inntekter</t>
  </si>
  <si>
    <t>Sum</t>
  </si>
  <si>
    <t>2. Kostnader</t>
  </si>
  <si>
    <t>Budsjettgrunnlag 2024</t>
  </si>
  <si>
    <t>Medlemstall</t>
  </si>
  <si>
    <t>1.1. Renter fastrentekonto</t>
  </si>
  <si>
    <t>2.1. Utlegg 11.01.24, Tor Løland</t>
  </si>
  <si>
    <t>Kystlaget Øster Riisøer: 131</t>
  </si>
  <si>
    <t xml:space="preserve">1.2. Overført fra FK 27.02.24 kontingent 2023 </t>
  </si>
  <si>
    <t>2.2. Bankkebyr 19.01.24</t>
  </si>
  <si>
    <t>Oksefjorden Kystlag:  4</t>
  </si>
  <si>
    <t>Ikke mottatt regnsk./årsmeld.</t>
  </si>
  <si>
    <t>1.3. Overført 15.03.24   kontingent FK</t>
  </si>
  <si>
    <t>2.3. Utlegg møte Hordamuseet og Vestland fylkeskystlag</t>
  </si>
  <si>
    <t>Raet Kystlag:    185</t>
  </si>
  <si>
    <t>1.4. Kundeutbytte 08.04.24</t>
  </si>
  <si>
    <t>2.4. Bankkebyr 16.02.24</t>
  </si>
  <si>
    <t>Kystlaget Terje Vigen   225</t>
  </si>
  <si>
    <t>1.5. Renter fastrentekonto pr. 31.08.24</t>
  </si>
  <si>
    <t>2.5. Bankkebyr 15.03.24</t>
  </si>
  <si>
    <t>Blindleia:  97</t>
  </si>
  <si>
    <t>1.6. Overført 15.03.24   kontingent FK</t>
  </si>
  <si>
    <t>2.6. Kjøregodtgjørelse Karl W. Strandvik styremøte 21.03.24</t>
  </si>
  <si>
    <t>Bragdøya kystlag: 903</t>
  </si>
  <si>
    <t>1.7.</t>
  </si>
  <si>
    <t>2.7. Bankkebyr 19.04.24</t>
  </si>
  <si>
    <t>Søgne Kystlag:  197</t>
  </si>
  <si>
    <t>1.8.</t>
  </si>
  <si>
    <t>2.8. Utlegg årsmøte 28.04.24 Erik Holand</t>
  </si>
  <si>
    <t>Mandal Kystlag:  62</t>
  </si>
  <si>
    <t>1.9.</t>
  </si>
  <si>
    <t>2.9. Kjøregodtgjørelse Karl W. Strandvik årsmøte 28.04.24</t>
  </si>
  <si>
    <t>Lindesnes Kystlag:  141</t>
  </si>
  <si>
    <t>1.10.</t>
  </si>
  <si>
    <t>2.10. Bankgebyr  21.05.24</t>
  </si>
  <si>
    <t>Sæløer og Lista kystlag:  31</t>
  </si>
  <si>
    <t>1.11.</t>
  </si>
  <si>
    <t>2.11. Bankgebyr  14.06.24</t>
  </si>
  <si>
    <t>Hitterøy kystlag:  97</t>
  </si>
  <si>
    <t>1.12.</t>
  </si>
  <si>
    <t>2.12. Bankgebyr  19.07.24</t>
  </si>
  <si>
    <t>1.13.</t>
  </si>
  <si>
    <t>2.13. Bankgebyr  16.08.24</t>
  </si>
  <si>
    <t>Sum medlemmer</t>
  </si>
  <si>
    <t>1.14.</t>
  </si>
  <si>
    <t>2.14. Utbetaling kystlagene 24.08.24</t>
  </si>
  <si>
    <t>Note 1.</t>
  </si>
  <si>
    <t>Sum belastning regnskapet</t>
  </si>
  <si>
    <t>1.15.</t>
  </si>
  <si>
    <t>2.15. Bankgebyr 20,09</t>
  </si>
  <si>
    <t>2.9. Kjøregodtgjørelse Karl W. Strandvik  møte Kragerø kl.</t>
  </si>
  <si>
    <t xml:space="preserve">Sum fordelt til lagene </t>
  </si>
  <si>
    <t>2.10. Utlegg styremøte 17.10.24 -Tore Berntsen</t>
  </si>
  <si>
    <t>2.11. Bankggebyr 04.11.2024</t>
  </si>
  <si>
    <t>Note 1. Kostnader, post 2.14</t>
  </si>
  <si>
    <t>2.12. Bankggebyr 15.11.2024</t>
  </si>
  <si>
    <t>Pr. 15.08.2024 - utbetalt 22.08.24</t>
  </si>
  <si>
    <t>Betalende medl.</t>
  </si>
  <si>
    <t>Kystlag</t>
  </si>
  <si>
    <t>Totalt</t>
  </si>
  <si>
    <t>Betalende</t>
  </si>
  <si>
    <t>Ikke betalt</t>
  </si>
  <si>
    <t>2.12. Bankggebyr 20.12.2024</t>
  </si>
  <si>
    <t>Blindleia</t>
  </si>
  <si>
    <t xml:space="preserve"> Ingen respons </t>
  </si>
  <si>
    <t>Bragdøya</t>
  </si>
  <si>
    <t>Sum inntekter</t>
  </si>
  <si>
    <t>Sum kostnader</t>
  </si>
  <si>
    <t>Hitterøy</t>
  </si>
  <si>
    <t>Terje Vigen</t>
  </si>
  <si>
    <t>Disponibelt 31.12.24</t>
  </si>
  <si>
    <t>Øster Riisøer</t>
  </si>
  <si>
    <t>Lindesnes</t>
  </si>
  <si>
    <t>Mandal</t>
  </si>
  <si>
    <t xml:space="preserve">Budsjett 2024 - vedtatt på årsmøte AFK </t>
  </si>
  <si>
    <t>Oksefjorden</t>
  </si>
  <si>
    <t>1. Utgifter</t>
  </si>
  <si>
    <t>Raet</t>
  </si>
  <si>
    <t xml:space="preserve">1.1.  Årsmøte </t>
  </si>
  <si>
    <t>Sæløer og Lista </t>
  </si>
  <si>
    <t>1.2. Reiseregninger</t>
  </si>
  <si>
    <t>Søgne</t>
  </si>
  <si>
    <t>1.3. Til styrets dispisjon (tiltak til nytte for alle lagene)</t>
  </si>
  <si>
    <t>1.4. Adm og diverse</t>
  </si>
  <si>
    <t>1.5. Tilskudd kystlagene pro rata, kr. 85.000</t>
  </si>
  <si>
    <t>Sum utgifter</t>
  </si>
  <si>
    <t>2. Inntekter</t>
  </si>
  <si>
    <t>2.1. Tilskudd Forbundet KYSTEN</t>
  </si>
  <si>
    <t>2.2. Renteinntekter bokført august 2024</t>
  </si>
  <si>
    <t>2.3. Renteinntekter (Kundeutbytte)</t>
  </si>
  <si>
    <t>Årsresultat</t>
  </si>
  <si>
    <t xml:space="preserve">Beholdning pr. 01.01.2024 </t>
  </si>
  <si>
    <t>Beholdning pr.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</si>
</sst>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kr&quot;\ #,##0;[Red]\-&quot;kr&quot;\ #,##0"/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rgb="FF333333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2"/>
      <color rgb="FF000000"/>
      <name val="Aptos"/>
      <family val="2"/>
    </font>
    <font>
      <b/>
      <sz val="18"/>
      <color theme="1"/>
      <name val="Elephant"/>
      <family val="1"/>
    </font>
    <font>
      <b/>
      <sz val="14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0" fontId="0" fillId="0" borderId="7" xfId="0" applyBorder="1"/>
    <xf numFmtId="43" fontId="0" fillId="0" borderId="8" xfId="1" applyFont="1" applyBorder="1"/>
    <xf numFmtId="43" fontId="0" fillId="0" borderId="9" xfId="1" applyFont="1" applyBorder="1"/>
    <xf numFmtId="0" fontId="5" fillId="0" borderId="10" xfId="0" applyFont="1" applyBorder="1"/>
    <xf numFmtId="0" fontId="0" fillId="0" borderId="10" xfId="0" applyBorder="1"/>
    <xf numFmtId="43" fontId="0" fillId="0" borderId="9" xfId="1" applyFont="1" applyFill="1" applyBorder="1"/>
    <xf numFmtId="16" fontId="0" fillId="0" borderId="10" xfId="0" applyNumberFormat="1" applyBorder="1"/>
    <xf numFmtId="17" fontId="0" fillId="0" borderId="0" xfId="0" applyNumberFormat="1"/>
    <xf numFmtId="43" fontId="0" fillId="0" borderId="0" xfId="1" applyFont="1"/>
    <xf numFmtId="43" fontId="2" fillId="0" borderId="0" xfId="1" applyFont="1" applyFill="1"/>
    <xf numFmtId="0" fontId="4" fillId="0" borderId="14" xfId="0" applyFont="1" applyBorder="1"/>
    <xf numFmtId="43" fontId="0" fillId="0" borderId="0" xfId="0" applyNumberFormat="1"/>
    <xf numFmtId="43" fontId="1" fillId="0" borderId="8" xfId="1" applyFont="1" applyFill="1" applyBorder="1"/>
    <xf numFmtId="0" fontId="4" fillId="3" borderId="15" xfId="0" applyFont="1" applyFill="1" applyBorder="1"/>
    <xf numFmtId="164" fontId="11" fillId="0" borderId="0" xfId="1" applyNumberFormat="1" applyFont="1" applyBorder="1"/>
    <xf numFmtId="43" fontId="4" fillId="0" borderId="0" xfId="0" applyNumberFormat="1" applyFont="1"/>
    <xf numFmtId="0" fontId="9" fillId="0" borderId="0" xfId="0" applyFont="1"/>
    <xf numFmtId="43" fontId="9" fillId="0" borderId="0" xfId="1" applyFont="1" applyFill="1" applyBorder="1"/>
    <xf numFmtId="0" fontId="4" fillId="0" borderId="0" xfId="0" applyFont="1" applyAlignment="1">
      <alignment wrapText="1"/>
    </xf>
    <xf numFmtId="0" fontId="8" fillId="4" borderId="12" xfId="0" applyFont="1" applyFill="1" applyBorder="1"/>
    <xf numFmtId="43" fontId="8" fillId="4" borderId="13" xfId="0" applyNumberFormat="1" applyFont="1" applyFill="1" applyBorder="1"/>
    <xf numFmtId="0" fontId="0" fillId="0" borderId="18" xfId="0" applyBorder="1"/>
    <xf numFmtId="0" fontId="0" fillId="0" borderId="19" xfId="0" applyBorder="1"/>
    <xf numFmtId="43" fontId="0" fillId="0" borderId="19" xfId="1" applyFont="1" applyBorder="1"/>
    <xf numFmtId="0" fontId="4" fillId="0" borderId="23" xfId="0" applyFont="1" applyBorder="1"/>
    <xf numFmtId="43" fontId="7" fillId="0" borderId="24" xfId="1" applyFont="1" applyBorder="1"/>
    <xf numFmtId="0" fontId="4" fillId="0" borderId="11" xfId="0" applyFont="1" applyBorder="1" applyAlignment="1">
      <alignment horizontal="center"/>
    </xf>
    <xf numFmtId="43" fontId="7" fillId="3" borderId="15" xfId="0" applyNumberFormat="1" applyFont="1" applyFill="1" applyBorder="1"/>
    <xf numFmtId="43" fontId="11" fillId="0" borderId="9" xfId="1" applyFont="1" applyBorder="1"/>
    <xf numFmtId="0" fontId="0" fillId="0" borderId="0" xfId="0" applyAlignment="1">
      <alignment horizontal="right"/>
    </xf>
    <xf numFmtId="16" fontId="5" fillId="0" borderId="10" xfId="0" applyNumberFormat="1" applyFont="1" applyBorder="1"/>
    <xf numFmtId="0" fontId="11" fillId="0" borderId="0" xfId="0" applyFont="1" applyAlignment="1">
      <alignment horizontal="right"/>
    </xf>
    <xf numFmtId="43" fontId="11" fillId="0" borderId="0" xfId="0" applyNumberFormat="1" applyFont="1" applyAlignment="1">
      <alignment horizontal="right"/>
    </xf>
    <xf numFmtId="0" fontId="12" fillId="0" borderId="0" xfId="0" applyFont="1" applyAlignment="1">
      <alignment vertical="center" wrapText="1"/>
    </xf>
    <xf numFmtId="0" fontId="11" fillId="0" borderId="0" xfId="0" applyFont="1"/>
    <xf numFmtId="43" fontId="6" fillId="0" borderId="25" xfId="0" applyNumberFormat="1" applyFont="1" applyBorder="1"/>
    <xf numFmtId="43" fontId="7" fillId="0" borderId="25" xfId="0" applyNumberFormat="1" applyFont="1" applyBorder="1"/>
    <xf numFmtId="43" fontId="8" fillId="2" borderId="25" xfId="1" applyFont="1" applyFill="1" applyBorder="1"/>
    <xf numFmtId="0" fontId="4" fillId="2" borderId="25" xfId="0" applyFont="1" applyFill="1" applyBorder="1"/>
    <xf numFmtId="43" fontId="7" fillId="0" borderId="11" xfId="0" applyNumberFormat="1" applyFont="1" applyBorder="1"/>
    <xf numFmtId="43" fontId="8" fillId="0" borderId="24" xfId="1" applyFont="1" applyBorder="1"/>
    <xf numFmtId="0" fontId="0" fillId="0" borderId="28" xfId="0" applyBorder="1"/>
    <xf numFmtId="0" fontId="4" fillId="4" borderId="29" xfId="0" applyFont="1" applyFill="1" applyBorder="1"/>
    <xf numFmtId="0" fontId="4" fillId="4" borderId="16" xfId="0" applyFont="1" applyFill="1" applyBorder="1"/>
    <xf numFmtId="43" fontId="4" fillId="4" borderId="30" xfId="1" applyFont="1" applyFill="1" applyBorder="1"/>
    <xf numFmtId="43" fontId="4" fillId="4" borderId="31" xfId="1" applyFont="1" applyFill="1" applyBorder="1"/>
    <xf numFmtId="43" fontId="4" fillId="3" borderId="6" xfId="0" applyNumberFormat="1" applyFont="1" applyFill="1" applyBorder="1"/>
    <xf numFmtId="0" fontId="4" fillId="3" borderId="26" xfId="0" applyFont="1" applyFill="1" applyBorder="1" applyAlignment="1">
      <alignment vertical="center" wrapText="1"/>
    </xf>
    <xf numFmtId="0" fontId="13" fillId="0" borderId="0" xfId="0" applyFont="1"/>
    <xf numFmtId="0" fontId="0" fillId="2" borderId="13" xfId="0" applyFill="1" applyBorder="1"/>
    <xf numFmtId="0" fontId="14" fillId="2" borderId="12" xfId="0" applyFont="1" applyFill="1" applyBorder="1"/>
    <xf numFmtId="0" fontId="4" fillId="5" borderId="12" xfId="0" applyFont="1" applyFill="1" applyBorder="1" applyAlignment="1">
      <alignment horizontal="left" vertical="center" wrapText="1"/>
    </xf>
    <xf numFmtId="0" fontId="0" fillId="5" borderId="13" xfId="0" applyFill="1" applyBorder="1" applyAlignment="1">
      <alignment horizontal="left" vertical="center"/>
    </xf>
    <xf numFmtId="0" fontId="15" fillId="6" borderId="21" xfId="0" applyFont="1" applyFill="1" applyBorder="1"/>
    <xf numFmtId="0" fontId="0" fillId="6" borderId="0" xfId="0" applyFill="1"/>
    <xf numFmtId="0" fontId="0" fillId="6" borderId="32" xfId="0" applyFill="1" applyBorder="1"/>
    <xf numFmtId="0" fontId="0" fillId="6" borderId="21" xfId="0" applyFill="1" applyBorder="1"/>
    <xf numFmtId="43" fontId="0" fillId="6" borderId="0" xfId="1" applyFont="1" applyFill="1" applyBorder="1"/>
    <xf numFmtId="43" fontId="0" fillId="6" borderId="32" xfId="1" applyFont="1" applyFill="1" applyBorder="1"/>
    <xf numFmtId="0" fontId="0" fillId="6" borderId="22" xfId="0" applyFill="1" applyBorder="1" applyAlignment="1">
      <alignment wrapText="1"/>
    </xf>
    <xf numFmtId="43" fontId="0" fillId="6" borderId="3" xfId="1" applyFont="1" applyFill="1" applyBorder="1"/>
    <xf numFmtId="43" fontId="2" fillId="6" borderId="27" xfId="1" applyFont="1" applyFill="1" applyBorder="1"/>
    <xf numFmtId="43" fontId="0" fillId="6" borderId="0" xfId="1" applyFont="1" applyFill="1"/>
    <xf numFmtId="0" fontId="15" fillId="6" borderId="29" xfId="0" applyFont="1" applyFill="1" applyBorder="1"/>
    <xf numFmtId="43" fontId="0" fillId="6" borderId="33" xfId="1" applyFont="1" applyFill="1" applyBorder="1"/>
    <xf numFmtId="43" fontId="0" fillId="6" borderId="26" xfId="1" applyFont="1" applyFill="1" applyBorder="1"/>
    <xf numFmtId="0" fontId="2" fillId="6" borderId="34" xfId="0" applyFont="1" applyFill="1" applyBorder="1"/>
    <xf numFmtId="43" fontId="2" fillId="6" borderId="35" xfId="1" applyFont="1" applyFill="1" applyBorder="1"/>
    <xf numFmtId="43" fontId="10" fillId="6" borderId="32" xfId="1" applyFont="1" applyFill="1" applyBorder="1"/>
    <xf numFmtId="0" fontId="0" fillId="6" borderId="16" xfId="0" applyFill="1" applyBorder="1"/>
    <xf numFmtId="43" fontId="0" fillId="6" borderId="20" xfId="1" applyFont="1" applyFill="1" applyBorder="1"/>
    <xf numFmtId="43" fontId="2" fillId="6" borderId="32" xfId="1" applyFont="1" applyFill="1" applyBorder="1"/>
    <xf numFmtId="0" fontId="4" fillId="6" borderId="12" xfId="0" applyFont="1" applyFill="1" applyBorder="1"/>
    <xf numFmtId="43" fontId="4" fillId="6" borderId="17" xfId="1" applyFont="1" applyFill="1" applyBorder="1"/>
    <xf numFmtId="43" fontId="4" fillId="6" borderId="11" xfId="1" applyFont="1" applyFill="1" applyBorder="1"/>
    <xf numFmtId="0" fontId="10" fillId="6" borderId="16" xfId="0" applyFont="1" applyFill="1" applyBorder="1"/>
    <xf numFmtId="43" fontId="10" fillId="6" borderId="20" xfId="1" applyFont="1" applyFill="1" applyBorder="1"/>
    <xf numFmtId="43" fontId="10" fillId="6" borderId="27" xfId="1" applyFont="1" applyFill="1" applyBorder="1"/>
    <xf numFmtId="6" fontId="0" fillId="0" borderId="0" xfId="0" applyNumberFormat="1"/>
    <xf numFmtId="14" fontId="2" fillId="5" borderId="17" xfId="0" applyNumberFormat="1" applyFont="1" applyFill="1" applyBorder="1" applyAlignment="1">
      <alignment horizontal="left" vertical="center"/>
    </xf>
    <xf numFmtId="0" fontId="0" fillId="0" borderId="25" xfId="0" applyBorder="1"/>
    <xf numFmtId="6" fontId="0" fillId="0" borderId="25" xfId="0" applyNumberFormat="1" applyBorder="1"/>
    <xf numFmtId="6" fontId="0" fillId="0" borderId="28" xfId="0" applyNumberFormat="1" applyBorder="1"/>
    <xf numFmtId="0" fontId="2" fillId="0" borderId="25" xfId="0" applyFont="1" applyBorder="1"/>
    <xf numFmtId="0" fontId="2" fillId="0" borderId="36" xfId="0" applyFont="1" applyBorder="1"/>
    <xf numFmtId="3" fontId="0" fillId="0" borderId="25" xfId="0" applyNumberFormat="1" applyBorder="1"/>
    <xf numFmtId="6" fontId="2" fillId="0" borderId="36" xfId="0" applyNumberFormat="1" applyFont="1" applyBorder="1"/>
    <xf numFmtId="0" fontId="2" fillId="0" borderId="24" xfId="0" applyFont="1" applyBorder="1"/>
    <xf numFmtId="0" fontId="0" fillId="0" borderId="25" xfId="0" applyBorder="1" applyAlignment="1">
      <alignment horizontal="left" vertical="top"/>
    </xf>
    <xf numFmtId="0" fontId="2" fillId="7" borderId="23" xfId="0" applyFont="1" applyFill="1" applyBorder="1"/>
    <xf numFmtId="0" fontId="2" fillId="7" borderId="36" xfId="0" applyFont="1" applyFill="1" applyBorder="1"/>
    <xf numFmtId="6" fontId="2" fillId="7" borderId="24" xfId="0" applyNumberFormat="1" applyFont="1" applyFill="1" applyBorder="1"/>
    <xf numFmtId="0" fontId="2" fillId="4" borderId="36" xfId="0" applyFont="1" applyFill="1" applyBorder="1"/>
    <xf numFmtId="6" fontId="2" fillId="4" borderId="24" xfId="0" applyNumberFormat="1" applyFont="1" applyFill="1" applyBorder="1"/>
    <xf numFmtId="0" fontId="0" fillId="4" borderId="28" xfId="0" applyFill="1" applyBorder="1"/>
    <xf numFmtId="6" fontId="0" fillId="4" borderId="28" xfId="0" applyNumberFormat="1" applyFill="1" applyBorder="1"/>
    <xf numFmtId="0" fontId="0" fillId="4" borderId="25" xfId="0" applyFill="1" applyBorder="1"/>
    <xf numFmtId="6" fontId="0" fillId="4" borderId="25" xfId="0" applyNumberFormat="1" applyFill="1" applyBorder="1"/>
    <xf numFmtId="0" fontId="11" fillId="4" borderId="25" xfId="0" applyFont="1" applyFill="1" applyBorder="1"/>
    <xf numFmtId="0" fontId="0" fillId="4" borderId="37" xfId="0" applyFill="1" applyBorder="1"/>
    <xf numFmtId="0" fontId="2" fillId="4" borderId="37" xfId="0" applyFont="1" applyFill="1" applyBorder="1"/>
    <xf numFmtId="6" fontId="0" fillId="4" borderId="37" xfId="0" applyNumberFormat="1" applyFill="1" applyBorder="1"/>
    <xf numFmtId="0" fontId="2" fillId="4" borderId="5" xfId="0" applyFont="1" applyFill="1" applyBorder="1"/>
    <xf numFmtId="0" fontId="2" fillId="7" borderId="25" xfId="0" applyFont="1" applyFill="1" applyBorder="1"/>
    <xf numFmtId="0" fontId="0" fillId="7" borderId="0" xfId="0" applyFill="1"/>
    <xf numFmtId="0" fontId="2" fillId="8" borderId="25" xfId="0" applyFont="1" applyFill="1" applyBorder="1"/>
    <xf numFmtId="0" fontId="0" fillId="8" borderId="25" xfId="0" applyFill="1" applyBorder="1"/>
    <xf numFmtId="0" fontId="16" fillId="0" borderId="0" xfId="0" applyFont="1"/>
    <xf numFmtId="0" fontId="2" fillId="8" borderId="23" xfId="0" applyFont="1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146050</xdr:colOff>
      <xdr:row>0</xdr:row>
      <xdr:rowOff>0</xdr:rowOff>
    </xdr:from>
    <xdr:to>
      <xdr:col>1</xdr:col>
      <xdr:colOff>747951</xdr:colOff>
      <xdr:row>1</xdr:row>
      <xdr:rowOff>537758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159D7ABF-F83C-41D6-CD74-FE309E689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8750" y="0"/>
          <a:ext cx="601901" cy="944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6B5E-4004-4D48-9E62-DB1D09472711}">
  <dimension ref="A1:N62"/>
  <sheetViews>
    <sheetView tabSelected="1" workbookViewId="0">
      <selection activeCell="F1" sqref="F1:F1048576"/>
    </sheetView>
  </sheetViews>
  <sheetFormatPr baseColWidth="10" defaultColWidth="11.42578125" defaultRowHeight="15" x14ac:dyDescent="0.25"/>
  <cols>
    <col min="1" max="1" width="36.5703125" customWidth="1"/>
    <col min="2" max="2" width="13.7109375" customWidth="1"/>
    <col min="3" max="3" width="49.42578125" customWidth="1"/>
    <col min="4" max="4" width="13.5703125" customWidth="1"/>
    <col min="5" max="5" width="13.28515625" customWidth="1"/>
    <col min="7" max="7" width="34.85546875" bestFit="1" customWidth="1"/>
    <col min="8" max="8" width="14.42578125" bestFit="1" customWidth="1"/>
    <col min="9" max="9" width="12.7109375" bestFit="1" customWidth="1"/>
    <col min="10" max="10" width="24.7109375" bestFit="1" customWidth="1"/>
    <col min="11" max="11" width="13.42578125" bestFit="1" customWidth="1"/>
    <col min="12" max="12" width="5.5703125" bestFit="1" customWidth="1"/>
    <col min="13" max="13" width="9.28515625" bestFit="1" customWidth="1"/>
    <col min="14" max="14" width="9.5703125" bestFit="1" customWidth="1"/>
  </cols>
  <sheetData>
    <row r="1" spans="1:11" ht="31.5" x14ac:dyDescent="0.4">
      <c r="A1" s="56" t="s">
        <v>0</v>
      </c>
      <c r="C1" s="50" t="s">
        <v>1</v>
      </c>
      <c r="D1" s="53">
        <v>79584.03</v>
      </c>
      <c r="E1" s="55" t="s">
        <v>2</v>
      </c>
    </row>
    <row r="2" spans="1:11" ht="45" customHeight="1" thickBot="1" x14ac:dyDescent="0.45">
      <c r="A2" s="1"/>
      <c r="C2" s="51" t="s">
        <v>3</v>
      </c>
      <c r="D2" s="52">
        <v>209247</v>
      </c>
      <c r="E2" s="54">
        <f>SUM(D1:D2)</f>
        <v>288831.03000000003</v>
      </c>
    </row>
    <row r="3" spans="1:11" ht="19.5" thickBot="1" x14ac:dyDescent="0.35">
      <c r="A3" s="58" t="s">
        <v>4</v>
      </c>
      <c r="B3" s="57"/>
      <c r="D3" s="49"/>
    </row>
    <row r="4" spans="1:11" ht="15.75" x14ac:dyDescent="0.25">
      <c r="A4" s="2"/>
      <c r="C4" s="18" t="s">
        <v>5</v>
      </c>
      <c r="D4" s="43">
        <f>B30</f>
        <v>75557</v>
      </c>
      <c r="F4" s="19"/>
      <c r="G4" s="115" t="s">
        <v>6</v>
      </c>
    </row>
    <row r="5" spans="1:11" ht="15.75" x14ac:dyDescent="0.25">
      <c r="A5" s="46" t="s">
        <v>7</v>
      </c>
      <c r="B5" s="45">
        <v>289457.33</v>
      </c>
      <c r="C5" s="18" t="s">
        <v>8</v>
      </c>
      <c r="D5" s="44">
        <f>D30</f>
        <v>-76183.3</v>
      </c>
      <c r="G5" s="115" t="s">
        <v>9</v>
      </c>
      <c r="I5" s="86">
        <v>-33000</v>
      </c>
    </row>
    <row r="6" spans="1:11" ht="16.5" thickBot="1" x14ac:dyDescent="0.3">
      <c r="A6" s="2"/>
      <c r="C6" s="21" t="s">
        <v>10</v>
      </c>
      <c r="D6" s="35">
        <f>SUM(D4:D5)</f>
        <v>-626.30000000000291</v>
      </c>
      <c r="E6" s="19"/>
      <c r="G6" s="115" t="s">
        <v>11</v>
      </c>
      <c r="I6" s="86">
        <v>-52000</v>
      </c>
      <c r="J6" s="86">
        <v>-85000</v>
      </c>
    </row>
    <row r="7" spans="1:11" ht="17.45" customHeight="1" thickTop="1" thickBot="1" x14ac:dyDescent="0.3">
      <c r="A7" s="3"/>
      <c r="B7" s="4"/>
      <c r="C7" s="4"/>
      <c r="D7" s="5"/>
      <c r="E7" s="40"/>
    </row>
    <row r="8" spans="1:11" ht="16.5" thickBot="1" x14ac:dyDescent="0.3">
      <c r="A8" s="6" t="s">
        <v>12</v>
      </c>
      <c r="B8" s="7" t="s">
        <v>13</v>
      </c>
      <c r="C8" s="6" t="s">
        <v>14</v>
      </c>
      <c r="D8" s="7" t="s">
        <v>13</v>
      </c>
      <c r="E8" s="39"/>
      <c r="G8" s="116" t="s">
        <v>15</v>
      </c>
      <c r="H8" s="92" t="s">
        <v>16</v>
      </c>
      <c r="I8" s="94">
        <v>85000</v>
      </c>
      <c r="J8" s="92"/>
      <c r="K8" s="95"/>
    </row>
    <row r="9" spans="1:11" x14ac:dyDescent="0.25">
      <c r="A9" s="8" t="s">
        <v>17</v>
      </c>
      <c r="B9" s="20">
        <v>4444</v>
      </c>
      <c r="C9" s="8" t="s">
        <v>18</v>
      </c>
      <c r="D9" s="9">
        <v>114.8</v>
      </c>
      <c r="E9" s="39"/>
      <c r="G9" s="49" t="s">
        <v>19</v>
      </c>
      <c r="H9" s="49">
        <v>131</v>
      </c>
      <c r="I9" s="90">
        <v>6302</v>
      </c>
      <c r="J9" s="49"/>
      <c r="K9" s="49"/>
    </row>
    <row r="10" spans="1:11" x14ac:dyDescent="0.25">
      <c r="A10" s="8" t="s">
        <v>20</v>
      </c>
      <c r="B10" s="10">
        <v>3200</v>
      </c>
      <c r="C10" s="8" t="s">
        <v>21</v>
      </c>
      <c r="D10" s="9">
        <v>40</v>
      </c>
      <c r="E10" s="39"/>
      <c r="G10" s="88" t="s">
        <v>22</v>
      </c>
      <c r="H10" s="88">
        <v>4</v>
      </c>
      <c r="I10" s="89">
        <v>3101</v>
      </c>
      <c r="J10" s="88" t="s">
        <v>23</v>
      </c>
      <c r="K10" s="89">
        <v>3101</v>
      </c>
    </row>
    <row r="11" spans="1:11" x14ac:dyDescent="0.25">
      <c r="A11" s="8" t="s">
        <v>24</v>
      </c>
      <c r="B11" s="10">
        <v>57950</v>
      </c>
      <c r="C11" s="12" t="s">
        <v>25</v>
      </c>
      <c r="D11" s="13">
        <v>1532</v>
      </c>
      <c r="E11" s="39"/>
      <c r="G11" s="88" t="s">
        <v>26</v>
      </c>
      <c r="H11" s="88">
        <v>185</v>
      </c>
      <c r="I11" s="89">
        <v>7663</v>
      </c>
      <c r="J11" s="88"/>
      <c r="K11" s="88"/>
    </row>
    <row r="12" spans="1:11" x14ac:dyDescent="0.25">
      <c r="A12" s="12" t="s">
        <v>27</v>
      </c>
      <c r="B12" s="10">
        <v>1010</v>
      </c>
      <c r="C12" s="8" t="s">
        <v>28</v>
      </c>
      <c r="D12" s="9">
        <v>45</v>
      </c>
      <c r="E12" s="39"/>
      <c r="G12" s="88" t="s">
        <v>29</v>
      </c>
      <c r="H12" s="88">
        <v>225</v>
      </c>
      <c r="I12" s="89">
        <v>8671</v>
      </c>
      <c r="J12" s="88"/>
      <c r="K12" s="88"/>
    </row>
    <row r="13" spans="1:11" x14ac:dyDescent="0.25">
      <c r="A13" s="12" t="s">
        <v>30</v>
      </c>
      <c r="B13" s="10">
        <v>4803</v>
      </c>
      <c r="C13" s="8" t="s">
        <v>31</v>
      </c>
      <c r="D13" s="9">
        <v>45</v>
      </c>
      <c r="E13" s="39"/>
      <c r="G13" s="88" t="s">
        <v>32</v>
      </c>
      <c r="H13" s="88">
        <v>97</v>
      </c>
      <c r="I13" s="89">
        <v>5445</v>
      </c>
      <c r="J13" s="88"/>
      <c r="K13" s="88"/>
    </row>
    <row r="14" spans="1:11" ht="15" customHeight="1" x14ac:dyDescent="0.25">
      <c r="A14" s="8" t="s">
        <v>33</v>
      </c>
      <c r="B14" s="10">
        <v>4150</v>
      </c>
      <c r="C14" s="12" t="s">
        <v>34</v>
      </c>
      <c r="D14" s="10">
        <v>336</v>
      </c>
      <c r="E14" s="39"/>
      <c r="G14" s="88" t="s">
        <v>35</v>
      </c>
      <c r="H14" s="88">
        <v>903</v>
      </c>
      <c r="I14" s="89">
        <v>25761</v>
      </c>
      <c r="J14" s="88"/>
      <c r="K14" s="88"/>
    </row>
    <row r="15" spans="1:11" x14ac:dyDescent="0.25">
      <c r="A15" s="12" t="s">
        <v>36</v>
      </c>
      <c r="B15" s="10"/>
      <c r="C15" s="8" t="s">
        <v>37</v>
      </c>
      <c r="D15" s="10">
        <v>45</v>
      </c>
      <c r="E15" s="39"/>
      <c r="G15" s="88" t="s">
        <v>38</v>
      </c>
      <c r="H15" s="88">
        <v>197</v>
      </c>
      <c r="I15" s="89">
        <v>7966</v>
      </c>
      <c r="J15" s="88"/>
      <c r="K15" s="88"/>
    </row>
    <row r="16" spans="1:11" ht="15.95" customHeight="1" x14ac:dyDescent="0.25">
      <c r="A16" s="14" t="s">
        <v>39</v>
      </c>
      <c r="B16" s="10"/>
      <c r="C16" s="12" t="s">
        <v>40</v>
      </c>
      <c r="D16" s="10">
        <v>871</v>
      </c>
      <c r="E16" s="39"/>
      <c r="G16" s="88" t="s">
        <v>41</v>
      </c>
      <c r="H16" s="88">
        <v>52</v>
      </c>
      <c r="I16" s="89">
        <v>4311</v>
      </c>
      <c r="J16" s="88"/>
      <c r="K16" s="88"/>
    </row>
    <row r="17" spans="1:14" x14ac:dyDescent="0.25">
      <c r="A17" s="12" t="s">
        <v>42</v>
      </c>
      <c r="B17" s="10"/>
      <c r="C17" s="12" t="s">
        <v>43</v>
      </c>
      <c r="D17" s="10">
        <v>1121.5</v>
      </c>
      <c r="E17" s="37"/>
      <c r="G17" s="88" t="s">
        <v>44</v>
      </c>
      <c r="H17" s="88">
        <v>141</v>
      </c>
      <c r="I17" s="89">
        <v>6554</v>
      </c>
      <c r="J17" s="88" t="s">
        <v>23</v>
      </c>
      <c r="K17" s="89">
        <v>6554</v>
      </c>
    </row>
    <row r="18" spans="1:14" x14ac:dyDescent="0.25">
      <c r="A18" s="14" t="s">
        <v>45</v>
      </c>
      <c r="B18" s="10"/>
      <c r="C18" s="12" t="s">
        <v>46</v>
      </c>
      <c r="D18" s="10">
        <v>50</v>
      </c>
      <c r="E18" s="37"/>
      <c r="G18" s="88" t="s">
        <v>47</v>
      </c>
      <c r="H18" s="88">
        <v>31</v>
      </c>
      <c r="I18" s="89">
        <v>3781</v>
      </c>
      <c r="J18" s="88"/>
      <c r="K18" s="88"/>
    </row>
    <row r="19" spans="1:14" x14ac:dyDescent="0.25">
      <c r="A19" s="12" t="s">
        <v>48</v>
      </c>
      <c r="B19" s="10"/>
      <c r="C19" s="12" t="s">
        <v>49</v>
      </c>
      <c r="D19" s="10">
        <v>40</v>
      </c>
      <c r="G19" s="88" t="s">
        <v>50</v>
      </c>
      <c r="H19" s="88">
        <v>97</v>
      </c>
      <c r="I19" s="89">
        <v>5445</v>
      </c>
      <c r="J19" s="88" t="s">
        <v>23</v>
      </c>
      <c r="K19" s="89">
        <v>5445</v>
      </c>
    </row>
    <row r="20" spans="1:14" x14ac:dyDescent="0.25">
      <c r="A20" s="12" t="s">
        <v>51</v>
      </c>
      <c r="B20" s="10"/>
      <c r="C20" s="12" t="s">
        <v>52</v>
      </c>
      <c r="D20" s="10">
        <v>40</v>
      </c>
      <c r="G20" s="88"/>
      <c r="H20" s="88"/>
      <c r="I20" s="88"/>
      <c r="J20" s="88"/>
      <c r="K20" s="88"/>
    </row>
    <row r="21" spans="1:14" x14ac:dyDescent="0.25">
      <c r="A21" s="12" t="s">
        <v>53</v>
      </c>
      <c r="B21" s="10"/>
      <c r="C21" s="12" t="s">
        <v>54</v>
      </c>
      <c r="D21" s="10">
        <v>40</v>
      </c>
      <c r="G21" s="88" t="s">
        <v>55</v>
      </c>
      <c r="H21" s="88">
        <v>2063</v>
      </c>
      <c r="I21" s="88"/>
      <c r="J21" s="88"/>
      <c r="K21" s="88"/>
    </row>
    <row r="22" spans="1:14" x14ac:dyDescent="0.25">
      <c r="A22" s="12" t="s">
        <v>56</v>
      </c>
      <c r="B22" s="10"/>
      <c r="C22" s="15" t="s">
        <v>57</v>
      </c>
      <c r="D22" s="10">
        <v>70057</v>
      </c>
      <c r="E22" s="112" t="s">
        <v>58</v>
      </c>
      <c r="G22" s="88" t="s">
        <v>59</v>
      </c>
      <c r="H22" s="88"/>
      <c r="I22" s="89">
        <v>85000</v>
      </c>
      <c r="J22" s="89">
        <v>85000</v>
      </c>
      <c r="K22" s="93">
        <v>15100</v>
      </c>
    </row>
    <row r="23" spans="1:14" x14ac:dyDescent="0.25">
      <c r="A23" s="12" t="s">
        <v>60</v>
      </c>
      <c r="B23" s="10"/>
      <c r="C23" s="12" t="s">
        <v>61</v>
      </c>
      <c r="D23" s="36">
        <v>70</v>
      </c>
      <c r="G23" s="88"/>
      <c r="H23" s="88"/>
      <c r="I23" s="88"/>
      <c r="J23" s="88"/>
      <c r="K23" s="88"/>
    </row>
    <row r="24" spans="1:14" ht="14.45" customHeight="1" x14ac:dyDescent="0.25">
      <c r="A24" s="12"/>
      <c r="B24" s="10"/>
      <c r="C24" s="12" t="s">
        <v>62</v>
      </c>
      <c r="D24" s="10">
        <v>1206</v>
      </c>
      <c r="F24" s="41"/>
      <c r="G24" s="88" t="s">
        <v>63</v>
      </c>
      <c r="H24" s="89">
        <v>-85000</v>
      </c>
      <c r="I24" s="89">
        <v>85000</v>
      </c>
      <c r="J24" s="88"/>
      <c r="K24" s="88"/>
    </row>
    <row r="25" spans="1:14" ht="15.75" x14ac:dyDescent="0.25">
      <c r="A25" s="12"/>
      <c r="B25" s="10"/>
      <c r="C25" s="11" t="s">
        <v>64</v>
      </c>
      <c r="D25" s="10">
        <v>395</v>
      </c>
      <c r="F25" s="41"/>
    </row>
    <row r="26" spans="1:14" ht="16.5" thickBot="1" x14ac:dyDescent="0.3">
      <c r="A26" s="12"/>
      <c r="B26" s="10"/>
      <c r="C26" s="38" t="s">
        <v>65</v>
      </c>
      <c r="D26" s="10">
        <v>55</v>
      </c>
      <c r="F26" s="41"/>
      <c r="G26" s="111" t="s">
        <v>66</v>
      </c>
    </row>
    <row r="27" spans="1:14" ht="16.5" thickBot="1" x14ac:dyDescent="0.3">
      <c r="A27" s="12"/>
      <c r="B27" s="10"/>
      <c r="C27" s="38" t="s">
        <v>67</v>
      </c>
      <c r="D27" s="10">
        <v>40</v>
      </c>
      <c r="F27" s="41"/>
      <c r="G27" s="110" t="s">
        <v>68</v>
      </c>
      <c r="H27" s="100" t="s">
        <v>69</v>
      </c>
      <c r="I27" s="101">
        <v>85000</v>
      </c>
      <c r="K27" s="91" t="s">
        <v>70</v>
      </c>
      <c r="L27" s="91" t="s">
        <v>71</v>
      </c>
      <c r="M27" s="113" t="s">
        <v>72</v>
      </c>
      <c r="N27" s="91" t="s">
        <v>73</v>
      </c>
    </row>
    <row r="28" spans="1:14" ht="16.5" thickBot="1" x14ac:dyDescent="0.3">
      <c r="A28" s="12"/>
      <c r="B28" s="10"/>
      <c r="C28" s="38" t="s">
        <v>74</v>
      </c>
      <c r="D28" s="10">
        <v>40</v>
      </c>
      <c r="F28" s="41"/>
      <c r="G28" s="102" t="s">
        <v>19</v>
      </c>
      <c r="H28" s="102">
        <v>129</v>
      </c>
      <c r="I28" s="103">
        <v>6581</v>
      </c>
      <c r="K28" s="88" t="s">
        <v>75</v>
      </c>
      <c r="L28" s="88">
        <v>100</v>
      </c>
      <c r="M28" s="114">
        <v>95</v>
      </c>
      <c r="N28" s="88">
        <f>L28-M28</f>
        <v>5</v>
      </c>
    </row>
    <row r="29" spans="1:14" ht="16.5" thickBot="1" x14ac:dyDescent="0.3">
      <c r="A29" s="29"/>
      <c r="B29" s="30"/>
      <c r="C29" s="29"/>
      <c r="D29" s="31"/>
      <c r="E29" s="34" t="s">
        <v>13</v>
      </c>
      <c r="F29" s="41"/>
      <c r="G29" s="104" t="s">
        <v>22</v>
      </c>
      <c r="H29" s="104">
        <v>3</v>
      </c>
      <c r="I29" s="104" t="s">
        <v>76</v>
      </c>
      <c r="K29" s="88" t="s">
        <v>77</v>
      </c>
      <c r="L29" s="88">
        <v>940</v>
      </c>
      <c r="M29" s="114">
        <v>783</v>
      </c>
      <c r="N29" s="88">
        <f t="shared" ref="N29:N38" si="0">L29-M29</f>
        <v>157</v>
      </c>
    </row>
    <row r="30" spans="1:14" ht="18.600000000000001" customHeight="1" thickBot="1" x14ac:dyDescent="0.3">
      <c r="A30" s="32" t="s">
        <v>78</v>
      </c>
      <c r="B30" s="48">
        <f>SUM(B9:B29)</f>
        <v>75557</v>
      </c>
      <c r="C30" s="32" t="s">
        <v>79</v>
      </c>
      <c r="D30" s="33">
        <f>-SUM(D9:D29)</f>
        <v>-76183.3</v>
      </c>
      <c r="E30" s="47">
        <f>B30+D30</f>
        <v>-626.30000000000291</v>
      </c>
      <c r="F30" s="41"/>
      <c r="G30" s="104" t="s">
        <v>26</v>
      </c>
      <c r="H30" s="104">
        <v>163</v>
      </c>
      <c r="I30" s="105">
        <v>7525</v>
      </c>
      <c r="K30" s="88" t="s">
        <v>80</v>
      </c>
      <c r="L30" s="88">
        <v>93</v>
      </c>
      <c r="M30" s="114">
        <v>91</v>
      </c>
      <c r="N30" s="88">
        <f t="shared" si="0"/>
        <v>2</v>
      </c>
    </row>
    <row r="31" spans="1:14" ht="16.5" thickBot="1" x14ac:dyDescent="0.3">
      <c r="A31" s="24"/>
      <c r="B31" s="24"/>
      <c r="C31" s="24"/>
      <c r="D31" s="25"/>
      <c r="E31" s="23"/>
      <c r="F31" s="41"/>
      <c r="G31" s="104" t="s">
        <v>29</v>
      </c>
      <c r="H31" s="104">
        <v>217</v>
      </c>
      <c r="I31" s="105">
        <v>9025</v>
      </c>
      <c r="K31" s="88" t="s">
        <v>81</v>
      </c>
      <c r="L31" s="88">
        <v>224</v>
      </c>
      <c r="M31" s="114">
        <v>217</v>
      </c>
      <c r="N31" s="88">
        <f t="shared" si="0"/>
        <v>7</v>
      </c>
    </row>
    <row r="32" spans="1:14" ht="16.5" thickBot="1" x14ac:dyDescent="0.3">
      <c r="A32" s="27" t="s">
        <v>82</v>
      </c>
      <c r="B32" s="28">
        <f>B5+B30+D30</f>
        <v>288831.03000000003</v>
      </c>
      <c r="C32" s="26"/>
      <c r="D32" s="16"/>
      <c r="E32" s="22"/>
      <c r="F32" s="41"/>
      <c r="G32" s="104" t="s">
        <v>32</v>
      </c>
      <c r="H32" s="104">
        <v>95</v>
      </c>
      <c r="I32" s="105">
        <v>5637</v>
      </c>
      <c r="K32" s="88" t="s">
        <v>83</v>
      </c>
      <c r="L32" s="88">
        <v>138</v>
      </c>
      <c r="M32" s="114">
        <v>129</v>
      </c>
      <c r="N32" s="88">
        <f t="shared" si="0"/>
        <v>9</v>
      </c>
    </row>
    <row r="33" spans="1:14" x14ac:dyDescent="0.25">
      <c r="B33" s="17"/>
      <c r="C33" s="17"/>
      <c r="D33" s="16"/>
      <c r="E33" s="22"/>
      <c r="G33" s="104" t="s">
        <v>35</v>
      </c>
      <c r="H33" s="104">
        <v>783</v>
      </c>
      <c r="I33" s="105">
        <v>24738</v>
      </c>
      <c r="K33" s="88" t="s">
        <v>84</v>
      </c>
      <c r="L33" s="88">
        <v>150</v>
      </c>
      <c r="M33" s="114">
        <v>120</v>
      </c>
      <c r="N33" s="88">
        <f t="shared" si="0"/>
        <v>30</v>
      </c>
    </row>
    <row r="34" spans="1:14" ht="15.75" thickBot="1" x14ac:dyDescent="0.3">
      <c r="A34" s="42"/>
      <c r="B34" s="42"/>
      <c r="C34" s="42"/>
      <c r="D34" s="42"/>
      <c r="E34" s="42"/>
      <c r="F34" s="42"/>
      <c r="G34" s="106" t="s">
        <v>38</v>
      </c>
      <c r="H34" s="106">
        <v>186</v>
      </c>
      <c r="I34" s="105">
        <v>8164</v>
      </c>
      <c r="K34" s="88" t="s">
        <v>85</v>
      </c>
      <c r="L34" s="88">
        <v>65</v>
      </c>
      <c r="M34" s="114">
        <v>58</v>
      </c>
      <c r="N34" s="88">
        <f t="shared" si="0"/>
        <v>7</v>
      </c>
    </row>
    <row r="35" spans="1:14" ht="32.25" thickBot="1" x14ac:dyDescent="0.3">
      <c r="A35" s="59" t="s">
        <v>86</v>
      </c>
      <c r="B35" s="87">
        <v>45410</v>
      </c>
      <c r="C35" s="60"/>
      <c r="D35" s="42"/>
      <c r="E35" s="42"/>
      <c r="F35" s="42"/>
      <c r="G35" s="106" t="s">
        <v>41</v>
      </c>
      <c r="H35" s="106">
        <v>58</v>
      </c>
      <c r="I35" s="105">
        <v>4610</v>
      </c>
      <c r="K35" s="88" t="s">
        <v>87</v>
      </c>
      <c r="L35" s="88">
        <v>3</v>
      </c>
      <c r="M35" s="114">
        <v>3</v>
      </c>
      <c r="N35" s="88">
        <f t="shared" si="0"/>
        <v>0</v>
      </c>
    </row>
    <row r="36" spans="1:14" ht="15.75" x14ac:dyDescent="0.25">
      <c r="A36" s="61" t="s">
        <v>88</v>
      </c>
      <c r="B36" s="62"/>
      <c r="C36" s="63"/>
      <c r="G36" s="104" t="s">
        <v>44</v>
      </c>
      <c r="H36" s="104">
        <v>120</v>
      </c>
      <c r="I36" s="104" t="s">
        <v>76</v>
      </c>
      <c r="K36" s="88" t="s">
        <v>89</v>
      </c>
      <c r="L36" s="88">
        <v>187</v>
      </c>
      <c r="M36" s="114">
        <v>163</v>
      </c>
      <c r="N36" s="88">
        <f t="shared" si="0"/>
        <v>24</v>
      </c>
    </row>
    <row r="37" spans="1:14" x14ac:dyDescent="0.25">
      <c r="A37" s="64" t="s">
        <v>90</v>
      </c>
      <c r="B37" s="65">
        <v>5000</v>
      </c>
      <c r="C37" s="66"/>
      <c r="G37" s="104" t="s">
        <v>47</v>
      </c>
      <c r="H37" s="104">
        <v>28</v>
      </c>
      <c r="I37" s="105">
        <v>3777</v>
      </c>
      <c r="K37" s="96" t="s">
        <v>91</v>
      </c>
      <c r="L37" s="88">
        <v>30</v>
      </c>
      <c r="M37" s="114">
        <v>28</v>
      </c>
      <c r="N37" s="88">
        <f t="shared" si="0"/>
        <v>2</v>
      </c>
    </row>
    <row r="38" spans="1:14" x14ac:dyDescent="0.25">
      <c r="A38" s="64" t="s">
        <v>92</v>
      </c>
      <c r="B38" s="65">
        <v>8000</v>
      </c>
      <c r="C38" s="66"/>
      <c r="G38" s="104" t="s">
        <v>50</v>
      </c>
      <c r="H38" s="104">
        <v>91</v>
      </c>
      <c r="I38" s="104" t="s">
        <v>76</v>
      </c>
      <c r="K38" s="88" t="s">
        <v>93</v>
      </c>
      <c r="L38" s="88">
        <v>196</v>
      </c>
      <c r="M38" s="114">
        <v>186</v>
      </c>
      <c r="N38" s="88">
        <f t="shared" si="0"/>
        <v>10</v>
      </c>
    </row>
    <row r="39" spans="1:14" x14ac:dyDescent="0.25">
      <c r="A39" s="64" t="s">
        <v>94</v>
      </c>
      <c r="B39" s="65">
        <v>25000</v>
      </c>
      <c r="C39" s="66"/>
      <c r="G39" s="104"/>
      <c r="H39" s="104"/>
      <c r="I39" s="105"/>
    </row>
    <row r="40" spans="1:14" ht="15.75" thickBot="1" x14ac:dyDescent="0.3">
      <c r="A40" s="64" t="s">
        <v>95</v>
      </c>
      <c r="B40" s="65">
        <v>2000</v>
      </c>
      <c r="C40" s="66"/>
      <c r="G40" s="107" t="s">
        <v>55</v>
      </c>
      <c r="H40" s="108">
        <v>1873</v>
      </c>
      <c r="I40" s="109"/>
    </row>
    <row r="41" spans="1:14" ht="30.75" thickBot="1" x14ac:dyDescent="0.3">
      <c r="A41" s="67" t="s">
        <v>96</v>
      </c>
      <c r="B41" s="68">
        <v>85000</v>
      </c>
      <c r="C41" s="66"/>
      <c r="G41" s="97" t="s">
        <v>59</v>
      </c>
      <c r="H41" s="98"/>
      <c r="I41" s="99">
        <v>70057</v>
      </c>
    </row>
    <row r="42" spans="1:14" ht="15.75" thickBot="1" x14ac:dyDescent="0.3">
      <c r="A42" s="83" t="s">
        <v>97</v>
      </c>
      <c r="B42" s="84">
        <f>SUM(B37:B41)</f>
        <v>125000</v>
      </c>
      <c r="C42" s="85">
        <f>B42</f>
        <v>125000</v>
      </c>
    </row>
    <row r="43" spans="1:14" ht="15.75" thickBot="1" x14ac:dyDescent="0.3">
      <c r="A43" s="62"/>
      <c r="B43" s="70"/>
      <c r="C43" s="70"/>
    </row>
    <row r="44" spans="1:14" ht="15.75" x14ac:dyDescent="0.25">
      <c r="A44" s="71" t="s">
        <v>98</v>
      </c>
      <c r="B44" s="72"/>
      <c r="C44" s="73"/>
    </row>
    <row r="45" spans="1:14" x14ac:dyDescent="0.25">
      <c r="A45" s="64" t="s">
        <v>99</v>
      </c>
      <c r="B45" s="65">
        <v>65000</v>
      </c>
      <c r="C45" s="66"/>
    </row>
    <row r="46" spans="1:14" x14ac:dyDescent="0.25">
      <c r="A46" s="64" t="s">
        <v>100</v>
      </c>
      <c r="B46" s="65">
        <f>4351.16+(4351.16+200000)*0.0455*0.5</f>
        <v>9000.1488900000004</v>
      </c>
      <c r="C46" s="66"/>
    </row>
    <row r="47" spans="1:14" x14ac:dyDescent="0.25">
      <c r="A47" s="64" t="s">
        <v>101</v>
      </c>
      <c r="B47" s="65">
        <v>600</v>
      </c>
      <c r="C47" s="66"/>
    </row>
    <row r="48" spans="1:14" ht="15.75" thickBot="1" x14ac:dyDescent="0.3">
      <c r="A48" s="74" t="s">
        <v>78</v>
      </c>
      <c r="B48" s="75">
        <f>SUM(B45:B47)</f>
        <v>74600.148889999997</v>
      </c>
      <c r="C48" s="69">
        <f>B48</f>
        <v>74600.148889999997</v>
      </c>
      <c r="J48" s="86"/>
    </row>
    <row r="49" spans="1:10" x14ac:dyDescent="0.25">
      <c r="A49" s="64"/>
      <c r="B49" s="65"/>
      <c r="C49" s="66"/>
      <c r="J49" s="86"/>
    </row>
    <row r="50" spans="1:10" ht="15.75" x14ac:dyDescent="0.25">
      <c r="A50" s="61" t="s">
        <v>102</v>
      </c>
      <c r="B50" s="65"/>
      <c r="C50" s="76">
        <f>C48-C42</f>
        <v>-50399.851110000003</v>
      </c>
    </row>
    <row r="51" spans="1:10" ht="15.75" thickBot="1" x14ac:dyDescent="0.3">
      <c r="A51" s="77" t="s">
        <v>103</v>
      </c>
      <c r="B51" s="78"/>
      <c r="C51" s="79">
        <v>289457.33</v>
      </c>
      <c r="J51" s="86"/>
    </row>
    <row r="52" spans="1:10" ht="16.5" thickBot="1" x14ac:dyDescent="0.3">
      <c r="A52" s="80" t="s">
        <v>104</v>
      </c>
      <c r="B52" s="81"/>
      <c r="C52" s="82">
        <f>SUM(C50:C51)</f>
        <v>239057.47889000003</v>
      </c>
      <c r="J52" s="86"/>
    </row>
    <row r="53" spans="1:10" x14ac:dyDescent="0.25">
      <c r="J53" s="86"/>
    </row>
    <row r="54" spans="1:10" x14ac:dyDescent="0.25">
      <c r="J54" s="86"/>
    </row>
    <row r="55" spans="1:10" x14ac:dyDescent="0.25">
      <c r="J55" s="86"/>
    </row>
    <row r="56" spans="1:10" x14ac:dyDescent="0.25">
      <c r="J56" s="86"/>
    </row>
    <row r="58" spans="1:10" x14ac:dyDescent="0.25">
      <c r="J58" s="86"/>
    </row>
    <row r="60" spans="1:10" x14ac:dyDescent="0.25">
      <c r="J60" s="86"/>
    </row>
    <row r="61" spans="1:10" x14ac:dyDescent="0.25">
      <c r="J61" s="86"/>
    </row>
    <row r="62" spans="1:10" x14ac:dyDescent="0.25">
      <c r="J62" s="8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Gunhild Stubseid</dc:creator>
  <cp:keywords/>
  <dc:description/>
  <cp:lastModifiedBy>Thor Egil Erlandsen</cp:lastModifiedBy>
  <cp:revision/>
  <dcterms:created xsi:type="dcterms:W3CDTF">2024-01-12T09:57:54Z</dcterms:created>
  <dcterms:modified xsi:type="dcterms:W3CDTF">2025-03-06T17:38:41Z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114459-e220-4ae9-b339-4ebe6008cdd4_Enabled">
    <vt:lpwstr>true</vt:lpwstr>
  </property>
  <property fmtid="{D5CDD505-2E9C-101B-9397-08002B2CF9AE}" pid="3" name="MSIP_Label_b4114459-e220-4ae9-b339-4ebe6008cdd4_SetDate">
    <vt:lpwstr>2024-01-12T10:03:02Z</vt:lpwstr>
  </property>
  <property fmtid="{D5CDD505-2E9C-101B-9397-08002B2CF9AE}" pid="4" name="MSIP_Label_b4114459-e220-4ae9-b339-4ebe6008cdd4_Method">
    <vt:lpwstr>Standard</vt:lpwstr>
  </property>
  <property fmtid="{D5CDD505-2E9C-101B-9397-08002B2CF9AE}" pid="5" name="MSIP_Label_b4114459-e220-4ae9-b339-4ebe6008cdd4_Name">
    <vt:lpwstr>b4114459-e220-4ae9-b339-4ebe6008cdd4</vt:lpwstr>
  </property>
  <property fmtid="{D5CDD505-2E9C-101B-9397-08002B2CF9AE}" pid="6" name="MSIP_Label_b4114459-e220-4ae9-b339-4ebe6008cdd4_SiteId">
    <vt:lpwstr>8482881e-3699-4b3f-b135-cf4800bc1efb</vt:lpwstr>
  </property>
  <property fmtid="{D5CDD505-2E9C-101B-9397-08002B2CF9AE}" pid="7" name="MSIP_Label_b4114459-e220-4ae9-b339-4ebe6008cdd4_ActionId">
    <vt:lpwstr>05c51863-af9c-4cb6-a40d-b9544620de4b</vt:lpwstr>
  </property>
  <property fmtid="{D5CDD505-2E9C-101B-9397-08002B2CF9AE}" pid="8" name="MSIP_Label_b4114459-e220-4ae9-b339-4ebe6008cdd4_ContentBits">
    <vt:lpwstr>0</vt:lpwstr>
  </property>
</Properties>
</file>